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ВЫБОРЫ 2021-ГДРФ\Сведения о кандидатах\Избирательные фонды\"/>
    </mc:Choice>
  </mc:AlternateContent>
  <bookViews>
    <workbookView xWindow="75" yWindow="90" windowWidth="19140" windowHeight="9825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C20" i="1" l="1"/>
  <c r="B14" i="1"/>
  <c r="N27" i="1" l="1"/>
  <c r="L27" i="1"/>
  <c r="F27" i="1"/>
  <c r="C27" i="1"/>
  <c r="B27" i="1"/>
  <c r="N20" i="1"/>
  <c r="L20" i="1"/>
  <c r="F20" i="1"/>
  <c r="B20" i="1"/>
  <c r="N15" i="1"/>
  <c r="F15" i="1"/>
  <c r="C15" i="1"/>
  <c r="B15" i="1"/>
  <c r="N14" i="1"/>
  <c r="F14" i="1"/>
  <c r="C14" i="1"/>
  <c r="N13" i="1"/>
  <c r="L13" i="1"/>
  <c r="F13" i="1"/>
  <c r="C13" i="1"/>
  <c r="B13" i="1"/>
  <c r="N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<sst xmlns="http://schemas.openxmlformats.org/spreadsheetml/2006/main" count="28" uniqueCount="20">
  <si>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</si>
  <si>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Государственной Думы Федерального Собрания Российской Федерации восьмого созыва</t>
  </si>
  <si>
    <t>В руб.</t>
  </si>
  <si>
    <t>1</t>
  </si>
  <si>
    <t/>
  </si>
  <si>
    <t>По состоянию на 09.08.2021</t>
  </si>
  <si>
    <t>Республика Татарстан (Татарстан) – Нижнекамский</t>
  </si>
  <si>
    <t>Ходжаев Ренат Темурович</t>
  </si>
  <si>
    <t>Итого по кандидату</t>
  </si>
  <si>
    <t>Сираев Ильнар Рашитович</t>
  </si>
  <si>
    <t>Алейников Валерий Вячеславович</t>
  </si>
  <si>
    <t>Оплата за Плакат-постер №2(на татарском языке)А3</t>
  </si>
  <si>
    <t>Оплата за Плакат-постер №1(на русском языке)А3</t>
  </si>
  <si>
    <t>Оплата за настенный календарь №1(на русском языке)А3</t>
  </si>
  <si>
    <t>Оплата за настенный календарь №2(на татарском языке)А3</t>
  </si>
  <si>
    <t>Оплата за аренду транспортного средства с экипажем</t>
  </si>
  <si>
    <t>Оплата за размещение, монтаж баннеров 3х6 на русском и татарском языках</t>
  </si>
  <si>
    <t>Татарстанское региональное отделение политической партии "Коммунистическая Партия Российской Федерации"</t>
  </si>
  <si>
    <t>ООО "ИПЦ "Гузель" за агитматериал</t>
  </si>
  <si>
    <t>Политическая партия "Политическая партия ЛДПР-Либерально-демократическая партия России"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</si>
</sst>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4" borderId="2" xfId="0" quotePrefix="1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4" fillId="5" borderId="2" xfId="0" quotePrefix="1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25" workbookViewId="0">
      <selection activeCell="L30" sqref="L30"/>
    </sheetView>
  </sheetViews>
  <sheetFormatPr defaultRowHeight="15" x14ac:dyDescent="0.25"/>
  <cols>
    <col min="1" max="1" width="7.85546875" customWidth="1"/>
    <col min="2" max="3" width="12.140625" customWidth="1"/>
    <col min="4" max="5" width="15" customWidth="1"/>
    <col min="6" max="6" width="9.28515625" customWidth="1"/>
    <col min="7" max="7" width="15" customWidth="1"/>
    <col min="8" max="8" width="5.42578125" customWidth="1"/>
    <col min="9" max="9" width="15" customWidth="1"/>
    <col min="10" max="10" width="12.5703125" customWidth="1"/>
    <col min="11" max="11" width="15" customWidth="1"/>
    <col min="12" max="12" width="9.28515625" customWidth="1"/>
    <col min="13" max="13" width="15" customWidth="1"/>
    <col min="14" max="14" width="17.85546875" customWidth="1"/>
    <col min="15" max="15" width="8.7109375" customWidth="1"/>
  </cols>
  <sheetData>
    <row r="1" spans="1:15" ht="14.45" customHeight="1" x14ac:dyDescent="0.25">
      <c r="N1" s="1"/>
    </row>
    <row r="2" spans="1:15" ht="206.1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x14ac:dyDescent="0.25">
      <c r="N4" s="3" t="s">
        <v>5</v>
      </c>
    </row>
    <row r="5" spans="1:15" x14ac:dyDescent="0.25">
      <c r="N5" s="3" t="s">
        <v>2</v>
      </c>
    </row>
    <row r="6" spans="1:15" ht="24" customHeight="1" x14ac:dyDescent="0.25">
      <c r="A6" s="18" t="str">
        <f t="shared" ref="A6" si="0">"№
п/п"</f>
        <v>№
п/п</v>
      </c>
      <c r="B6" s="18" t="str">
        <f t="shared" ref="B6" si="1">"Наименование избирательного округа, избирательного объединения"</f>
        <v>Наименование избирательного округа, избирательного объединения</v>
      </c>
      <c r="C6" s="18" t="str">
        <f t="shared" ref="C6" si="2">"Фамилия, имя, отчество кандидата"</f>
        <v>Фамилия, имя, отчество кандидата</v>
      </c>
      <c r="D6" s="21" t="str">
        <f t="shared" ref="D6" si="3">"Поступило средств"</f>
        <v>Поступило средств</v>
      </c>
      <c r="E6" s="22"/>
      <c r="F6" s="22"/>
      <c r="G6" s="22"/>
      <c r="H6" s="23"/>
      <c r="I6" s="21" t="str">
        <f t="shared" ref="I6" si="4">"Израсходовано средств"</f>
        <v>Израсходовано средств</v>
      </c>
      <c r="J6" s="22"/>
      <c r="K6" s="22"/>
      <c r="L6" s="23"/>
      <c r="M6" s="21" t="str">
        <f t="shared" ref="M6" si="5">"Возвращено средств"</f>
        <v>Возвращено средств</v>
      </c>
      <c r="N6" s="23"/>
    </row>
    <row r="7" spans="1:15" ht="54.95" customHeight="1" x14ac:dyDescent="0.25">
      <c r="A7" s="19"/>
      <c r="B7" s="19"/>
      <c r="C7" s="19"/>
      <c r="D7" s="18" t="str">
        <f t="shared" ref="D7" si="6">"всего"</f>
        <v>всего</v>
      </c>
      <c r="E7" s="21" t="str">
        <f t="shared" ref="E7" si="7">"из них"</f>
        <v>из них</v>
      </c>
      <c r="F7" s="22"/>
      <c r="G7" s="22"/>
      <c r="H7" s="23"/>
      <c r="I7" s="18" t="str">
        <f t="shared" ref="I7" si="8">"всего"</f>
        <v>всего</v>
      </c>
      <c r="J7" s="21" t="str">
        <f t="shared" ref="J7" si="9">"из них финансовые операции по расходованию средств на сумму, превышающую  100 тыс. рублей"</f>
        <v>из них финансовые операции по расходованию средств на сумму, превышающую  100 тыс. рублей</v>
      </c>
      <c r="K7" s="22"/>
      <c r="L7" s="23"/>
      <c r="M7" s="18" t="str">
        <f t="shared" ref="M7" si="10">"сумма, руб."</f>
        <v>сумма, руб.</v>
      </c>
      <c r="N7" s="18" t="str">
        <f t="shared" ref="N7" si="11">"основание возврата"</f>
        <v>основание возврата</v>
      </c>
      <c r="O7" s="2"/>
    </row>
    <row r="8" spans="1:15" ht="69.95" customHeight="1" x14ac:dyDescent="0.25">
      <c r="A8" s="19"/>
      <c r="B8" s="19"/>
      <c r="C8" s="19"/>
      <c r="D8" s="19"/>
      <c r="E8" s="21" t="str">
        <f t="shared" ref="E8" si="12">"пожертвования от юридических лиц на сумму, превышающую 50 тыс. рублей"</f>
        <v>пожертвования от юридических лиц на сумму, превышающую 50 тыс. рублей</v>
      </c>
      <c r="F8" s="23"/>
      <c r="G8" s="21" t="str">
        <f t="shared" ref="G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23"/>
      <c r="I8" s="19"/>
      <c r="J8" s="18" t="str">
        <f t="shared" ref="J8" si="14">"дата операции"</f>
        <v>дата операции</v>
      </c>
      <c r="K8" s="18" t="str">
        <f t="shared" ref="K8" si="15">"сумма, руб."</f>
        <v>сумма, руб.</v>
      </c>
      <c r="L8" s="18" t="str">
        <f t="shared" ref="L8" si="16">"назначение платежа"</f>
        <v>назначение платежа</v>
      </c>
      <c r="M8" s="19"/>
      <c r="N8" s="19"/>
      <c r="O8" s="2"/>
    </row>
    <row r="9" spans="1:15" ht="72.599999999999994" customHeight="1" x14ac:dyDescent="0.25">
      <c r="A9" s="20"/>
      <c r="B9" s="20"/>
      <c r="C9" s="20"/>
      <c r="D9" s="20"/>
      <c r="E9" s="4" t="str">
        <f>"сумма, руб."</f>
        <v>сумма, руб.</v>
      </c>
      <c r="F9" s="4" t="str">
        <f>"наименование юридического лица"</f>
        <v>наименование юридического лица</v>
      </c>
      <c r="G9" s="4" t="str">
        <f>"сумма, руб."</f>
        <v>сумма, руб.</v>
      </c>
      <c r="H9" s="4" t="str">
        <f>"кол-во граждан"</f>
        <v>кол-во граждан</v>
      </c>
      <c r="I9" s="20"/>
      <c r="J9" s="20"/>
      <c r="K9" s="20"/>
      <c r="L9" s="20"/>
      <c r="M9" s="20"/>
      <c r="N9" s="20"/>
      <c r="O9" s="2"/>
    </row>
    <row r="10" spans="1:15" x14ac:dyDescent="0.25">
      <c r="A10" s="6" t="s">
        <v>3</v>
      </c>
      <c r="B10" s="4" t="str">
        <f>"2"</f>
        <v>2</v>
      </c>
      <c r="C10" s="4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4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4" t="str">
        <f>"14"</f>
        <v>14</v>
      </c>
      <c r="O10" s="2"/>
    </row>
    <row r="11" spans="1:15" ht="191.25" x14ac:dyDescent="0.25">
      <c r="A11" s="7">
        <v>1</v>
      </c>
      <c r="B11" s="8" t="str">
        <f>"Республика Татарстан (Татарстан) – Нижнекамский"</f>
        <v>Республика Татарстан (Татарстан) – Нижнекамский</v>
      </c>
      <c r="C11" s="8" t="str">
        <f>"Аюпов Динар Хамбольевич"</f>
        <v>Аюпов Динар Хамбольевич</v>
      </c>
      <c r="D11" s="9">
        <v>200000</v>
      </c>
      <c r="E11" s="9">
        <v>100000</v>
      </c>
      <c r="F11" s="8" t="s">
        <v>17</v>
      </c>
      <c r="G11" s="9"/>
      <c r="H11" s="10"/>
      <c r="I11" s="9">
        <v>185000</v>
      </c>
      <c r="J11" s="11">
        <v>44417</v>
      </c>
      <c r="K11" s="9">
        <v>135600</v>
      </c>
      <c r="L11" s="8" t="s">
        <v>18</v>
      </c>
      <c r="M11" s="9"/>
      <c r="N11" s="8" t="str">
        <f>""</f>
        <v/>
      </c>
      <c r="O11" s="5"/>
    </row>
    <row r="12" spans="1:15" ht="191.25" x14ac:dyDescent="0.25">
      <c r="A12" s="7"/>
      <c r="B12" s="8"/>
      <c r="C12" s="8"/>
      <c r="D12" s="9"/>
      <c r="E12" s="9">
        <v>100000</v>
      </c>
      <c r="F12" s="8" t="s">
        <v>17</v>
      </c>
      <c r="G12" s="9"/>
      <c r="H12" s="10"/>
      <c r="I12" s="9"/>
      <c r="J12" s="11"/>
      <c r="K12" s="9"/>
      <c r="L12" s="8"/>
      <c r="M12" s="9"/>
      <c r="N12" s="8"/>
      <c r="O12" s="5"/>
    </row>
    <row r="13" spans="1:15" ht="29.1" customHeight="1" x14ac:dyDescent="0.25">
      <c r="A13" s="6" t="s">
        <v>4</v>
      </c>
      <c r="B13" s="12" t="str">
        <f>""</f>
        <v/>
      </c>
      <c r="C13" s="12" t="str">
        <f>"Итого по кандидату"</f>
        <v>Итого по кандидату</v>
      </c>
      <c r="D13" s="13">
        <v>200000</v>
      </c>
      <c r="E13" s="13">
        <v>200000</v>
      </c>
      <c r="F13" s="12" t="str">
        <f>""</f>
        <v/>
      </c>
      <c r="G13" s="13">
        <v>0</v>
      </c>
      <c r="H13" s="14"/>
      <c r="I13" s="13">
        <v>185000</v>
      </c>
      <c r="J13" s="15"/>
      <c r="K13" s="13">
        <v>135600</v>
      </c>
      <c r="L13" s="12" t="str">
        <f>""</f>
        <v/>
      </c>
      <c r="M13" s="13">
        <v>0</v>
      </c>
      <c r="N13" s="12" t="str">
        <f>""</f>
        <v/>
      </c>
      <c r="O13" s="5"/>
    </row>
    <row r="14" spans="1:15" ht="87" customHeight="1" x14ac:dyDescent="0.25">
      <c r="A14" s="7">
        <v>2</v>
      </c>
      <c r="B14" s="8" t="str">
        <f>"Республика Татарстан (Татарстан) – Нижнекамский"</f>
        <v>Республика Татарстан (Татарстан) – Нижнекамский</v>
      </c>
      <c r="C14" s="8" t="str">
        <f>"Морозов Олег Викторович"</f>
        <v>Морозов Олег Викторович</v>
      </c>
      <c r="D14" s="9">
        <v>9500000</v>
      </c>
      <c r="E14" s="9">
        <v>4000000</v>
      </c>
      <c r="F14" s="8" t="str">
        <f>"ООО АЛЬЯНС ИСТ ХОЛДИНГ"</f>
        <v>ООО АЛЬЯНС ИСТ ХОЛДИНГ</v>
      </c>
      <c r="G14" s="9"/>
      <c r="H14" s="10"/>
      <c r="I14" s="9"/>
      <c r="J14" s="11">
        <v>44410</v>
      </c>
      <c r="K14" s="9">
        <v>101250</v>
      </c>
      <c r="L14" s="8" t="s">
        <v>11</v>
      </c>
      <c r="M14" s="9"/>
      <c r="N14" s="8" t="str">
        <f>""</f>
        <v/>
      </c>
      <c r="O14" s="5"/>
    </row>
    <row r="15" spans="1:15" ht="76.5" x14ac:dyDescent="0.25">
      <c r="A15" s="7" t="s">
        <v>4</v>
      </c>
      <c r="B15" s="8" t="str">
        <f>""</f>
        <v/>
      </c>
      <c r="C15" s="8" t="str">
        <f>""</f>
        <v/>
      </c>
      <c r="D15" s="9"/>
      <c r="E15" s="9">
        <v>500000</v>
      </c>
      <c r="F15" s="8" t="str">
        <f>"ООО СК ""ТВОЙ ДОМ"""</f>
        <v>ООО СК "ТВОЙ ДОМ"</v>
      </c>
      <c r="G15" s="9"/>
      <c r="H15" s="10"/>
      <c r="I15" s="9"/>
      <c r="J15" s="11">
        <v>44410</v>
      </c>
      <c r="K15" s="9">
        <v>101250</v>
      </c>
      <c r="L15" s="8" t="s">
        <v>12</v>
      </c>
      <c r="M15" s="9"/>
      <c r="N15" s="8" t="str">
        <f>""</f>
        <v/>
      </c>
      <c r="O15" s="5"/>
    </row>
    <row r="16" spans="1:15" ht="89.25" x14ac:dyDescent="0.25">
      <c r="A16" s="7"/>
      <c r="B16" s="8"/>
      <c r="C16" s="8"/>
      <c r="D16" s="9"/>
      <c r="E16" s="9"/>
      <c r="F16" s="8"/>
      <c r="G16" s="9"/>
      <c r="H16" s="10"/>
      <c r="I16" s="9"/>
      <c r="J16" s="11">
        <v>44410</v>
      </c>
      <c r="K16" s="9">
        <v>175000</v>
      </c>
      <c r="L16" s="8" t="s">
        <v>13</v>
      </c>
      <c r="M16" s="9"/>
      <c r="N16" s="8"/>
      <c r="O16" s="5"/>
    </row>
    <row r="17" spans="1:15" ht="89.25" x14ac:dyDescent="0.25">
      <c r="A17" s="7"/>
      <c r="B17" s="8"/>
      <c r="C17" s="8"/>
      <c r="D17" s="9"/>
      <c r="E17" s="9"/>
      <c r="F17" s="8"/>
      <c r="G17" s="9"/>
      <c r="H17" s="10"/>
      <c r="I17" s="9"/>
      <c r="J17" s="11">
        <v>44410</v>
      </c>
      <c r="K17" s="9">
        <v>175000</v>
      </c>
      <c r="L17" s="8" t="s">
        <v>14</v>
      </c>
      <c r="M17" s="9"/>
      <c r="N17" s="8"/>
      <c r="O17" s="5"/>
    </row>
    <row r="18" spans="1:15" ht="76.5" x14ac:dyDescent="0.25">
      <c r="A18" s="7"/>
      <c r="B18" s="8"/>
      <c r="C18" s="8"/>
      <c r="D18" s="9"/>
      <c r="E18" s="9"/>
      <c r="F18" s="8"/>
      <c r="G18" s="9"/>
      <c r="H18" s="10"/>
      <c r="I18" s="9"/>
      <c r="J18" s="11">
        <v>44411</v>
      </c>
      <c r="K18" s="9">
        <v>208000</v>
      </c>
      <c r="L18" s="8" t="s">
        <v>15</v>
      </c>
      <c r="M18" s="9"/>
      <c r="N18" s="8"/>
      <c r="O18" s="5"/>
    </row>
    <row r="19" spans="1:15" ht="114.75" x14ac:dyDescent="0.25">
      <c r="A19" s="7"/>
      <c r="B19" s="8"/>
      <c r="C19" s="8"/>
      <c r="D19" s="9"/>
      <c r="E19" s="9"/>
      <c r="F19" s="8"/>
      <c r="G19" s="9"/>
      <c r="H19" s="10"/>
      <c r="I19" s="9"/>
      <c r="J19" s="11">
        <v>44413</v>
      </c>
      <c r="K19" s="9">
        <v>308722</v>
      </c>
      <c r="L19" s="8" t="s">
        <v>16</v>
      </c>
      <c r="M19" s="9"/>
      <c r="N19" s="8"/>
      <c r="O19" s="5"/>
    </row>
    <row r="20" spans="1:15" ht="29.1" customHeight="1" x14ac:dyDescent="0.25">
      <c r="A20" s="6" t="s">
        <v>4</v>
      </c>
      <c r="B20" s="12" t="str">
        <f>""</f>
        <v/>
      </c>
      <c r="C20" s="12" t="str">
        <f>"Итого по кандидату"</f>
        <v>Итого по кандидату</v>
      </c>
      <c r="D20" s="13">
        <v>9500000</v>
      </c>
      <c r="E20" s="13">
        <v>4500000</v>
      </c>
      <c r="F20" s="12" t="str">
        <f>""</f>
        <v/>
      </c>
      <c r="G20" s="13">
        <v>0</v>
      </c>
      <c r="H20" s="14"/>
      <c r="I20" s="13">
        <v>1745468</v>
      </c>
      <c r="J20" s="15"/>
      <c r="K20" s="13">
        <v>866722</v>
      </c>
      <c r="L20" s="12" t="str">
        <f>""</f>
        <v/>
      </c>
      <c r="M20" s="13">
        <v>0</v>
      </c>
      <c r="N20" s="12" t="str">
        <f>""</f>
        <v/>
      </c>
      <c r="O20" s="5"/>
    </row>
    <row r="21" spans="1:15" ht="63.75" x14ac:dyDescent="0.25">
      <c r="A21" s="24">
        <v>3</v>
      </c>
      <c r="B21" s="25" t="s">
        <v>6</v>
      </c>
      <c r="C21" s="25" t="s">
        <v>7</v>
      </c>
      <c r="D21" s="26">
        <v>75000</v>
      </c>
      <c r="E21" s="26"/>
      <c r="F21" s="25"/>
      <c r="G21" s="26"/>
      <c r="H21" s="27"/>
      <c r="I21" s="26"/>
      <c r="J21" s="28"/>
      <c r="K21" s="26"/>
      <c r="L21" s="25"/>
      <c r="M21" s="26"/>
      <c r="N21" s="25"/>
      <c r="O21" s="5"/>
    </row>
    <row r="22" spans="1:15" ht="25.5" x14ac:dyDescent="0.25">
      <c r="A22" s="29"/>
      <c r="B22" s="30"/>
      <c r="C22" s="30" t="s">
        <v>8</v>
      </c>
      <c r="D22" s="31">
        <v>75000</v>
      </c>
      <c r="E22" s="31"/>
      <c r="F22" s="30"/>
      <c r="G22" s="31"/>
      <c r="H22" s="32"/>
      <c r="I22" s="31"/>
      <c r="J22" s="33"/>
      <c r="K22" s="31"/>
      <c r="L22" s="30"/>
      <c r="M22" s="31"/>
      <c r="N22" s="30"/>
      <c r="O22" s="5"/>
    </row>
    <row r="23" spans="1:15" ht="63.75" x14ac:dyDescent="0.25">
      <c r="A23" s="24">
        <v>4</v>
      </c>
      <c r="B23" s="25" t="s">
        <v>6</v>
      </c>
      <c r="C23" s="25" t="s">
        <v>9</v>
      </c>
      <c r="D23" s="26">
        <v>20000</v>
      </c>
      <c r="E23" s="26"/>
      <c r="F23" s="25"/>
      <c r="G23" s="26"/>
      <c r="H23" s="27"/>
      <c r="I23" s="26"/>
      <c r="J23" s="28"/>
      <c r="K23" s="26"/>
      <c r="L23" s="25"/>
      <c r="M23" s="26"/>
      <c r="N23" s="25"/>
      <c r="O23" s="5"/>
    </row>
    <row r="24" spans="1:15" ht="25.5" x14ac:dyDescent="0.25">
      <c r="A24" s="29"/>
      <c r="B24" s="30"/>
      <c r="C24" s="30" t="s">
        <v>8</v>
      </c>
      <c r="D24" s="31">
        <v>20000</v>
      </c>
      <c r="E24" s="31"/>
      <c r="F24" s="30"/>
      <c r="G24" s="31"/>
      <c r="H24" s="32"/>
      <c r="I24" s="31">
        <v>15000</v>
      </c>
      <c r="J24" s="33"/>
      <c r="K24" s="31"/>
      <c r="L24" s="30"/>
      <c r="M24" s="31"/>
      <c r="N24" s="30"/>
      <c r="O24" s="5"/>
    </row>
    <row r="25" spans="1:15" ht="165.75" x14ac:dyDescent="0.25">
      <c r="A25" s="24">
        <v>5</v>
      </c>
      <c r="B25" s="25" t="s">
        <v>6</v>
      </c>
      <c r="C25" s="25" t="s">
        <v>10</v>
      </c>
      <c r="D25" s="26">
        <v>300000</v>
      </c>
      <c r="E25" s="26">
        <v>300000</v>
      </c>
      <c r="F25" s="25" t="s">
        <v>19</v>
      </c>
      <c r="G25" s="26"/>
      <c r="H25" s="27"/>
      <c r="I25" s="26"/>
      <c r="J25" s="28"/>
      <c r="K25" s="26"/>
      <c r="L25" s="25"/>
      <c r="M25" s="26"/>
      <c r="N25" s="25"/>
      <c r="O25" s="5"/>
    </row>
    <row r="26" spans="1:15" ht="25.5" x14ac:dyDescent="0.25">
      <c r="A26" s="29"/>
      <c r="B26" s="30"/>
      <c r="C26" s="30" t="s">
        <v>8</v>
      </c>
      <c r="D26" s="31">
        <v>300000</v>
      </c>
      <c r="E26" s="31">
        <v>300000</v>
      </c>
      <c r="F26" s="30"/>
      <c r="G26" s="31"/>
      <c r="H26" s="32"/>
      <c r="I26" s="31"/>
      <c r="J26" s="33"/>
      <c r="K26" s="31"/>
      <c r="L26" s="30"/>
      <c r="M26" s="31"/>
      <c r="N26" s="30"/>
      <c r="O26" s="5"/>
    </row>
    <row r="27" spans="1:15" ht="87" customHeight="1" x14ac:dyDescent="0.25">
      <c r="A27" s="6" t="s">
        <v>4</v>
      </c>
      <c r="B27" s="12" t="str">
        <f>""</f>
        <v/>
      </c>
      <c r="C27" s="12" t="str">
        <f>"Республика Татарстан (Татарстан) – Нижнекамский, всего"</f>
        <v>Республика Татарстан (Татарстан) – Нижнекамский, всего</v>
      </c>
      <c r="D27" s="13">
        <v>10095000</v>
      </c>
      <c r="E27" s="13">
        <v>5000000</v>
      </c>
      <c r="F27" s="12" t="str">
        <f>""</f>
        <v/>
      </c>
      <c r="G27" s="13">
        <v>0</v>
      </c>
      <c r="H27" s="14"/>
      <c r="I27" s="13">
        <v>1945468</v>
      </c>
      <c r="J27" s="15"/>
      <c r="K27" s="13">
        <v>1002322</v>
      </c>
      <c r="L27" s="12" t="str">
        <f>""</f>
        <v/>
      </c>
      <c r="M27" s="13">
        <v>0</v>
      </c>
      <c r="N27" s="12" t="str">
        <f>""</f>
        <v/>
      </c>
      <c r="O27" s="5"/>
    </row>
  </sheetData>
  <mergeCells count="19"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Kfpp16</dc:creator>
  <cp:lastModifiedBy>TIK</cp:lastModifiedBy>
  <dcterms:created xsi:type="dcterms:W3CDTF">2021-08-02T09:54:02Z</dcterms:created>
  <dcterms:modified xsi:type="dcterms:W3CDTF">2021-08-12T07:42:08Z</dcterms:modified>
</cp:coreProperties>
</file>